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<sst xmlns="http://schemas.openxmlformats.org/spreadsheetml/2006/main" count="270" uniqueCount="67">
  <si>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</si>
  <si>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</si>
  <si>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</si>
  <si>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</si>
  <si>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</si>
  <si>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</si>
  <si>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</si>
  <si>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</si>
  <si>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</si>
  <si>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</si>
  <si>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</si>
  <si>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</si>
  <si>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</si>
  <si>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</si>
  <si>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</si>
  <si>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</si>
  <si>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</si>
  <si>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</si>
  <si>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</si>
  <si>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</si>
  <si>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</si>
  <si>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</si>
  <si>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</si>
  <si>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</si>
  <si>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</si>
  <si>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</si>
  <si>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</si>
  <si>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</si>
  <si>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</si>
  <si>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</si>
  <si>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</si>
  <si>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</si>
  <si>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</si>
  <si>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</si>
  <si>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</si>
  <si>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</si>
  <si>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</si>
  <si>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</si>
  <si>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</si>
  <si>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</si>
  <si>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</si>
  <si>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</si>
  <si>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</si>
  <si>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</si>
  <si>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</si>
  <si>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</si>
  <si>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</si>
  <si>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</si>
  <si>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</si>
  <si>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</si>
  <si>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</si>
  <si>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</si>
  <si>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</si>
  <si>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</si>
  <si>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</si>
  <si>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</si>
  <si>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</si>
  <si>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</si>
  <si>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</si>
  <si>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</si>
  <si>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</si>
  <si>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</si>
  <si>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</si>
  <si>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</si>
  <si>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</si>
  <si>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04.11.2022г.</t>
  </si>
  <si>
    <t>АО «Bereke Bank» (ранее ДБ АО «Сбербанк»)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</si>
</sst>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65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53</v>
      </c>
      <c r="C3" s="259"/>
      <c r="D3" s="259"/>
      <c r="E3" s="267"/>
      <c r="F3" s="293" t="s">
        <v>61</v>
      </c>
      <c r="G3" s="293"/>
      <c r="H3" s="293"/>
      <c r="I3" s="293"/>
      <c r="J3" s="292" t="s">
        <v>62</v>
      </c>
      <c r="K3" s="293"/>
      <c r="L3" s="293"/>
      <c r="M3" s="294"/>
      <c r="N3" s="251" t="s">
        <v>63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28</v>
      </c>
      <c r="D4" s="285" t="s">
        <v>34</v>
      </c>
      <c r="E4" s="287" t="s">
        <v>1</v>
      </c>
      <c r="F4" s="295" t="s">
        <v>2</v>
      </c>
      <c r="G4" s="296" t="s">
        <v>28</v>
      </c>
      <c r="H4" s="296" t="s">
        <v>34</v>
      </c>
      <c r="I4" s="297" t="s">
        <v>1</v>
      </c>
      <c r="J4" s="298" t="s">
        <v>2</v>
      </c>
      <c r="K4" s="296" t="s">
        <v>28</v>
      </c>
      <c r="L4" s="296" t="s">
        <v>34</v>
      </c>
      <c r="M4" s="299" t="s">
        <v>1</v>
      </c>
      <c r="N4" s="300" t="s">
        <v>2</v>
      </c>
      <c r="O4" s="301" t="s">
        <v>28</v>
      </c>
      <c r="P4" s="301" t="s">
        <v>34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5"/>
      <c r="G5" s="296"/>
      <c r="H5" s="296"/>
      <c r="I5" s="297"/>
      <c r="J5" s="298"/>
      <c r="K5" s="296"/>
      <c r="L5" s="296"/>
      <c r="M5" s="299"/>
      <c r="N5" s="300"/>
      <c r="O5" s="301"/>
      <c r="P5" s="301"/>
      <c r="Q5" s="287"/>
    </row>
    <row r="6" spans="1:20" s="23" customFormat="1" ht="16.5" customHeight="1" x14ac:dyDescent="0.25">
      <c r="A6" s="196" t="s">
        <v>66</v>
      </c>
      <c r="B6" s="11">
        <v>60</v>
      </c>
      <c r="C6" s="104">
        <v>10390.144</v>
      </c>
      <c r="D6" s="104">
        <v>3736.8505570000002</v>
      </c>
      <c r="E6" s="12">
        <f>C6/C18</f>
        <v>9.657467300681459E-2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9.657467300681459E-2</v>
      </c>
    </row>
    <row r="7" spans="1:20" s="23" customFormat="1" x14ac:dyDescent="0.25">
      <c r="A7" s="18" t="s">
        <v>22</v>
      </c>
      <c r="B7" s="11">
        <v>62</v>
      </c>
      <c r="C7" s="104">
        <v>12594.2443</v>
      </c>
      <c r="D7" s="104">
        <v>5869.0483715399996</v>
      </c>
      <c r="E7" s="12">
        <f>C7/C18</f>
        <v>0.11706142138553984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0.11706142138553984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0.1007008731622534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0.1007008731622534</v>
      </c>
    </row>
    <row r="9" spans="1:20" s="23" customFormat="1" ht="21.75" customHeight="1" x14ac:dyDescent="0.25">
      <c r="A9" s="18" t="s">
        <v>24</v>
      </c>
      <c r="B9" s="11">
        <v>93</v>
      </c>
      <c r="C9" s="104">
        <v>23998.373046000001</v>
      </c>
      <c r="D9" s="104">
        <v>10598.613963</v>
      </c>
      <c r="E9" s="12">
        <f>C9/C18</f>
        <v>0.22306091519164728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0.22306091519164728</v>
      </c>
    </row>
    <row r="10" spans="1:20" s="23" customFormat="1" x14ac:dyDescent="0.25">
      <c r="A10" s="25" t="s">
        <v>25</v>
      </c>
      <c r="B10" s="11">
        <v>21</v>
      </c>
      <c r="C10" s="104">
        <v>6420.7</v>
      </c>
      <c r="D10" s="104">
        <v>2020.32155399</v>
      </c>
      <c r="E10" s="12">
        <f>C10/C18</f>
        <v>5.9679346405098366E-2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5.9679346405098366E-2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0.17223516348919807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0.17223516348919807</v>
      </c>
    </row>
    <row r="12" spans="1:20" s="23" customFormat="1" x14ac:dyDescent="0.25">
      <c r="A12" s="25" t="s">
        <v>33</v>
      </c>
      <c r="B12" s="11">
        <v>34</v>
      </c>
      <c r="C12" s="104">
        <v>5595.8061850100003</v>
      </c>
      <c r="D12" s="104">
        <v>2502.9465301999999</v>
      </c>
      <c r="E12" s="12">
        <f>C12/C18</f>
        <v>5.2012094589531328E-2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34</v>
      </c>
      <c r="O12" s="104">
        <f t="shared" si="1"/>
        <v>5595.8061850100003</v>
      </c>
      <c r="P12" s="104">
        <f t="shared" si="1"/>
        <v>2502.9465301999999</v>
      </c>
      <c r="Q12" s="12">
        <f>O12/O18</f>
        <v>5.2012094589531328E-2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4.1371245050176468E-2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4.1371245050176468E-2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5.83948002227219E-2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5.83948002227219E-2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7.8124946252609975E-2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7.8124946252609975E-2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3.7644081321452238E-4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3.7644081321452238E-4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4.0808043119433068E-4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4.0808043119433068E-4</v>
      </c>
    </row>
    <row r="18" spans="1:53" ht="29.25" customHeight="1" thickBot="1" x14ac:dyDescent="0.3">
      <c r="A18" s="107" t="s">
        <v>3</v>
      </c>
      <c r="B18" s="77">
        <f>SUM(B6:B17)</f>
        <v>408</v>
      </c>
      <c r="C18" s="237">
        <f>SUM(C6:C17)</f>
        <v>107586.63401600999</v>
      </c>
      <c r="D18" s="237">
        <f>SUM(D6:D17)</f>
        <v>46373.583410730003</v>
      </c>
      <c r="E18" s="78">
        <f>SUM(E6:E16)</f>
        <v>0.99959191956880589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408</v>
      </c>
      <c r="O18" s="195">
        <f t="shared" si="3"/>
        <v>107586.63401600999</v>
      </c>
      <c r="P18" s="195">
        <f t="shared" si="3"/>
        <v>46373.583410730003</v>
      </c>
      <c r="Q18" s="78">
        <f t="shared" si="3"/>
        <v>1.0000000000000002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89" t="s">
        <v>48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90" t="s">
        <v>4</v>
      </c>
      <c r="B21" s="251" t="s">
        <v>66</v>
      </c>
      <c r="C21" s="246"/>
      <c r="D21" s="246"/>
      <c r="E21" s="247"/>
      <c r="F21" s="251" t="s">
        <v>22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29</v>
      </c>
      <c r="O21" s="246"/>
      <c r="P21" s="246"/>
      <c r="Q21" s="247"/>
      <c r="R21" s="251" t="s">
        <v>26</v>
      </c>
      <c r="S21" s="246"/>
      <c r="T21" s="246"/>
      <c r="U21" s="247"/>
      <c r="V21" s="246" t="s">
        <v>37</v>
      </c>
      <c r="W21" s="246"/>
      <c r="X21" s="246"/>
      <c r="Y21" s="247"/>
      <c r="Z21" s="246" t="s">
        <v>25</v>
      </c>
      <c r="AA21" s="246"/>
      <c r="AB21" s="246"/>
      <c r="AC21" s="246"/>
      <c r="AD21" s="251" t="s">
        <v>36</v>
      </c>
      <c r="AE21" s="246"/>
      <c r="AF21" s="246"/>
      <c r="AG21" s="246"/>
      <c r="AH21" s="251" t="s">
        <v>27</v>
      </c>
      <c r="AI21" s="246"/>
      <c r="AJ21" s="246"/>
      <c r="AK21" s="246"/>
      <c r="AL21" s="259" t="s">
        <v>58</v>
      </c>
      <c r="AM21" s="259"/>
      <c r="AN21" s="259"/>
      <c r="AO21" s="259"/>
      <c r="AP21" s="246" t="s">
        <v>47</v>
      </c>
      <c r="AQ21" s="246"/>
      <c r="AR21" s="246"/>
      <c r="AS21" s="246"/>
      <c r="AT21" s="259" t="s">
        <v>60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1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2.382040500834179E-3</v>
      </c>
      <c r="J23" s="16">
        <v>8</v>
      </c>
      <c r="K23" s="17">
        <v>1976.536186</v>
      </c>
      <c r="L23" s="159">
        <v>952.38864699999999</v>
      </c>
      <c r="M23" s="91">
        <f>K23/K40</f>
        <v>0.18243712228445674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0.14341097126446775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0.11018502711253089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1.5086256505283134E-2</v>
      </c>
      <c r="J24" s="11">
        <v>10</v>
      </c>
      <c r="K24" s="6">
        <v>1703.558</v>
      </c>
      <c r="L24" s="26">
        <v>656.01521700000001</v>
      </c>
      <c r="M24" s="12">
        <f>K24/K40</f>
        <v>0.15724084454716103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1.2509368209984726E-2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0.113152085399274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4.6801537746889665E-2</v>
      </c>
      <c r="J25" s="11">
        <v>5</v>
      </c>
      <c r="K25" s="6">
        <v>205</v>
      </c>
      <c r="L25" s="26">
        <v>97.471800000000002</v>
      </c>
      <c r="M25" s="12">
        <f>K25/K40</f>
        <v>1.8921793758808335E-2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8.4745006509295881E-2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0.12386610604337731</v>
      </c>
      <c r="J26" s="11">
        <v>3</v>
      </c>
      <c r="K26" s="6">
        <v>40</v>
      </c>
      <c r="L26" s="26">
        <v>16.512975999999998</v>
      </c>
      <c r="M26" s="12">
        <f>K26/K40</f>
        <v>3.6920573187918704E-3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6.8801525154915985E-2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0.10676051077395697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0.41051172875850922</v>
      </c>
      <c r="J27" s="11">
        <v>1</v>
      </c>
      <c r="K27" s="6">
        <v>50</v>
      </c>
      <c r="L27" s="26">
        <v>23.189029000000001</v>
      </c>
      <c r="M27" s="12">
        <f>K27/K40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0.10007494567987781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0.11180228702210394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1.5250042755269821E-2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2.7193154863127678E-2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2.3224894883133246E-2</v>
      </c>
      <c r="J29" s="11">
        <v>2</v>
      </c>
      <c r="K29" s="6">
        <v>20</v>
      </c>
      <c r="L29" s="26">
        <v>5.9678000000000004</v>
      </c>
      <c r="M29" s="12">
        <f>K29/K40</f>
        <v>1.8460286593959352E-3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5.3611578042791676E-3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1.726515581595001E-2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1.2902719379518469E-2</v>
      </c>
      <c r="J30" s="11">
        <v>2</v>
      </c>
      <c r="K30" s="6">
        <v>226.75120000000001</v>
      </c>
      <c r="L30" s="26">
        <v>113.37560000000001</v>
      </c>
      <c r="M30" s="12">
        <f>K30/K40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2.4134494214931187E-2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2.8255053983263723E-2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7.4240262275998576E-3</v>
      </c>
      <c r="J31" s="11">
        <v>5</v>
      </c>
      <c r="K31" s="6">
        <v>641.82259999999997</v>
      </c>
      <c r="L31" s="26">
        <v>310.41129999999998</v>
      </c>
      <c r="M31" s="12">
        <f>K31/K40</f>
        <v>5.9241145692400674E-2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8.5839900880491388E-3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2.3018451373060949E-2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9.2569324753886961E-2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2.2611544847085645E-2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3.7307939151220056E-2</v>
      </c>
      <c r="J33" s="11">
        <v>4</v>
      </c>
      <c r="K33" s="6">
        <v>3408.08</v>
      </c>
      <c r="L33" s="26">
        <v>1699.814138</v>
      </c>
      <c r="M33" s="12">
        <f>K33/K40</f>
        <v>0.31457066767570496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4.1826757023835821E-3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1.8585347054834448E-2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39</v>
      </c>
      <c r="AY33" s="17">
        <f t="shared" si="5"/>
        <v>7492.4484000000002</v>
      </c>
      <c r="AZ33" s="159">
        <f t="shared" si="6"/>
        <v>3316.0300830000001</v>
      </c>
      <c r="BA33" s="12">
        <f>AY33/AY40</f>
        <v>6.9641070831206103E-2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2.969610491039943E-2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7.773678816204793E-3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1.9405756292080988E-2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3.1363533260983355E-3</v>
      </c>
      <c r="J35" s="11">
        <v>6</v>
      </c>
      <c r="K35" s="6">
        <v>965</v>
      </c>
      <c r="L35" s="26">
        <v>337.19</v>
      </c>
      <c r="M35" s="12">
        <f>K35/K40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7.4191454506078114E-2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3.5917524377841958E-2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7.4919937832236593E-3</v>
      </c>
      <c r="J36" s="11">
        <v>2</v>
      </c>
      <c r="K36" s="6">
        <v>381</v>
      </c>
      <c r="L36" s="6">
        <v>190.3</v>
      </c>
      <c r="M36" s="12">
        <f>K36/K40</f>
        <v>3.5166845961492568E-2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27</v>
      </c>
      <c r="AY36" s="17">
        <f t="shared" si="5"/>
        <v>7523.2492330100013</v>
      </c>
      <c r="AZ36" s="159">
        <f t="shared" si="6"/>
        <v>2929.37303299</v>
      </c>
      <c r="BA36" s="12">
        <f>AY36/AY40</f>
        <v>6.9927359488637458E-2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4.316320908591554E-2</v>
      </c>
      <c r="J37" s="11">
        <v>5</v>
      </c>
      <c r="K37" s="6">
        <v>311.10000000000002</v>
      </c>
      <c r="L37" s="6">
        <v>159.44999999999999</v>
      </c>
      <c r="M37" s="12">
        <f>K37/K40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17">
        <f t="shared" si="5"/>
        <v>6622.3266600000006</v>
      </c>
      <c r="AZ37" s="159">
        <f t="shared" si="6"/>
        <v>3055.5548942</v>
      </c>
      <c r="BA37" s="12">
        <f>AY37/AY40</f>
        <v>6.1553432920064502E-2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0.2064435100722955</v>
      </c>
      <c r="J38" s="11">
        <v>4</v>
      </c>
      <c r="K38" s="149">
        <v>380</v>
      </c>
      <c r="L38" s="149">
        <v>183.70077699999999</v>
      </c>
      <c r="M38" s="12">
        <f>K38/K40</f>
        <v>3.5074544528522766E-2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0.36813283589383622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6.6420890153851289E-2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7.543128252641567E-3</v>
      </c>
      <c r="J39" s="11">
        <v>2</v>
      </c>
      <c r="K39" s="6">
        <v>360</v>
      </c>
      <c r="L39" s="6">
        <v>178.49879899999999</v>
      </c>
      <c r="M39" s="12">
        <f>K39/K40</f>
        <v>3.3228515869126833E-2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2.9128957403250146E-2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4.6203708708465387E-2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62</v>
      </c>
      <c r="G40" s="81">
        <f>SUM(G23:G39)</f>
        <v>12594.244299999998</v>
      </c>
      <c r="H40" s="81">
        <f>SUM(H23:H39)</f>
        <v>5869.0483715399987</v>
      </c>
      <c r="I40" s="88">
        <f t="shared" si="7"/>
        <v>0.99245687174735853</v>
      </c>
      <c r="J40" s="83">
        <f>SUM(J23:J39)</f>
        <v>62</v>
      </c>
      <c r="K40" s="89">
        <f>SUM(K23:K39)</f>
        <v>10834.067986</v>
      </c>
      <c r="L40" s="89">
        <f>SUM(L23:L39)</f>
        <v>4954.1860829999996</v>
      </c>
      <c r="M40" s="82">
        <f t="shared" ref="M40:U40" si="8">SUM(M23:M38)</f>
        <v>0.9667714841308731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0.90867929329092312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34</v>
      </c>
      <c r="AE40" s="35">
        <f>SUM(AE23:AE39)</f>
        <v>5595.8061850100003</v>
      </c>
      <c r="AF40" s="84">
        <f>SUM(AF23:AF39)</f>
        <v>2502.4465301999999</v>
      </c>
      <c r="AG40" s="46">
        <f t="shared" ref="AG40:AR40" si="10">SUM(AG23:AG39)</f>
        <v>1.3720165758007949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408</v>
      </c>
      <c r="AY40" s="42">
        <f>C40+G40+K40+O40+S40+AA40+AI40+AE40+W40+AQ40+AM40+AU40</f>
        <v>107586.63401600999</v>
      </c>
      <c r="AZ40" s="42">
        <f>D40+H40+L40+P40+T40+AB40+AJ40+AF40+X40+AR40+AN40+AV40</f>
        <v>46373.077870730005</v>
      </c>
      <c r="BA40" s="38">
        <f>SUM(BA23:BA38)</f>
        <v>0.95341985047832012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2" t="s">
        <v>49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64</v>
      </c>
      <c r="B43" s="260" t="s">
        <v>66</v>
      </c>
      <c r="C43" s="256"/>
      <c r="D43" s="257"/>
      <c r="E43" s="261"/>
      <c r="F43" s="255" t="s">
        <v>22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29</v>
      </c>
      <c r="O43" s="249"/>
      <c r="P43" s="249"/>
      <c r="Q43" s="250"/>
      <c r="R43" s="248" t="s">
        <v>26</v>
      </c>
      <c r="S43" s="249"/>
      <c r="T43" s="249"/>
      <c r="U43" s="250"/>
      <c r="V43" s="255" t="s">
        <v>37</v>
      </c>
      <c r="W43" s="256"/>
      <c r="X43" s="256"/>
      <c r="Y43" s="257"/>
      <c r="Z43" s="248" t="s">
        <v>25</v>
      </c>
      <c r="AA43" s="249"/>
      <c r="AB43" s="249"/>
      <c r="AC43" s="250"/>
      <c r="AD43" s="248" t="s">
        <v>36</v>
      </c>
      <c r="AE43" s="249"/>
      <c r="AF43" s="249"/>
      <c r="AG43" s="250"/>
      <c r="AH43" s="248" t="s">
        <v>27</v>
      </c>
      <c r="AI43" s="249"/>
      <c r="AJ43" s="249"/>
      <c r="AK43" s="249"/>
      <c r="AL43" s="260" t="s">
        <v>58</v>
      </c>
      <c r="AM43" s="256"/>
      <c r="AN43" s="256"/>
      <c r="AO43" s="261"/>
      <c r="AP43" s="255" t="s">
        <v>47</v>
      </c>
      <c r="AQ43" s="256"/>
      <c r="AR43" s="256"/>
      <c r="AS43" s="257"/>
      <c r="AT43" s="279" t="s">
        <v>60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28</v>
      </c>
      <c r="D44" s="189" t="s">
        <v>34</v>
      </c>
      <c r="E44" s="190" t="s">
        <v>5</v>
      </c>
      <c r="F44" s="186" t="s">
        <v>2</v>
      </c>
      <c r="G44" s="183" t="s">
        <v>28</v>
      </c>
      <c r="H44" s="184" t="s">
        <v>34</v>
      </c>
      <c r="I44" s="185" t="s">
        <v>5</v>
      </c>
      <c r="J44" s="182" t="s">
        <v>2</v>
      </c>
      <c r="K44" s="183" t="s">
        <v>28</v>
      </c>
      <c r="L44" s="184" t="s">
        <v>34</v>
      </c>
      <c r="M44" s="185" t="s">
        <v>5</v>
      </c>
      <c r="N44" s="182" t="s">
        <v>2</v>
      </c>
      <c r="O44" s="183" t="s">
        <v>28</v>
      </c>
      <c r="P44" s="184" t="s">
        <v>34</v>
      </c>
      <c r="Q44" s="185" t="s">
        <v>5</v>
      </c>
      <c r="R44" s="182" t="s">
        <v>2</v>
      </c>
      <c r="S44" s="183" t="s">
        <v>28</v>
      </c>
      <c r="T44" s="184" t="s">
        <v>34</v>
      </c>
      <c r="U44" s="185" t="s">
        <v>5</v>
      </c>
      <c r="V44" s="186" t="s">
        <v>2</v>
      </c>
      <c r="W44" s="183" t="s">
        <v>28</v>
      </c>
      <c r="X44" s="183" t="s">
        <v>34</v>
      </c>
      <c r="Y44" s="184" t="s">
        <v>5</v>
      </c>
      <c r="Z44" s="182" t="s">
        <v>2</v>
      </c>
      <c r="AA44" s="183" t="s">
        <v>28</v>
      </c>
      <c r="AB44" s="184" t="s">
        <v>34</v>
      </c>
      <c r="AC44" s="185" t="s">
        <v>5</v>
      </c>
      <c r="AD44" s="182" t="s">
        <v>2</v>
      </c>
      <c r="AE44" s="183" t="s">
        <v>28</v>
      </c>
      <c r="AF44" s="184" t="s">
        <v>34</v>
      </c>
      <c r="AG44" s="185" t="s">
        <v>5</v>
      </c>
      <c r="AH44" s="182" t="s">
        <v>2</v>
      </c>
      <c r="AI44" s="183" t="s">
        <v>28</v>
      </c>
      <c r="AJ44" s="184" t="s">
        <v>34</v>
      </c>
      <c r="AK44" s="184" t="s">
        <v>5</v>
      </c>
      <c r="AL44" s="182" t="s">
        <v>2</v>
      </c>
      <c r="AM44" s="183" t="s">
        <v>28</v>
      </c>
      <c r="AN44" s="183" t="s">
        <v>34</v>
      </c>
      <c r="AO44" s="185" t="s">
        <v>5</v>
      </c>
      <c r="AP44" s="186" t="s">
        <v>2</v>
      </c>
      <c r="AQ44" s="183" t="s">
        <v>28</v>
      </c>
      <c r="AR44" s="183" t="s">
        <v>34</v>
      </c>
      <c r="AS44" s="184" t="s">
        <v>5</v>
      </c>
      <c r="AT44" s="204" t="s">
        <v>2</v>
      </c>
      <c r="AU44" s="204" t="s">
        <v>28</v>
      </c>
      <c r="AV44" s="205" t="s">
        <v>34</v>
      </c>
      <c r="AW44" s="206" t="s">
        <v>5</v>
      </c>
      <c r="AX44" s="182" t="s">
        <v>2</v>
      </c>
      <c r="AY44" s="183" t="s">
        <v>28</v>
      </c>
      <c r="AZ44" s="184" t="s">
        <v>34</v>
      </c>
      <c r="BA44" s="185" t="s">
        <v>5</v>
      </c>
    </row>
    <row r="45" spans="1:55" s="23" customFormat="1" x14ac:dyDescent="0.25">
      <c r="A45" s="10" t="s">
        <v>23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0.62140578772161814</v>
      </c>
      <c r="J45" s="178">
        <v>36</v>
      </c>
      <c r="K45" s="17">
        <v>6563.2341999999999</v>
      </c>
      <c r="L45" s="17">
        <v>2933.7225319999998</v>
      </c>
      <c r="M45" s="179">
        <f>K45/K54</f>
        <v>0.60579592157637763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22</v>
      </c>
      <c r="AE45" s="17">
        <v>3647.6451850100002</v>
      </c>
      <c r="AF45" s="17">
        <v>1643.903116</v>
      </c>
      <c r="AG45" s="179">
        <f>AE45/AE54</f>
        <v>0.65185338169525642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275</v>
      </c>
      <c r="AY45" s="17">
        <f t="shared" si="12"/>
        <v>69719.891181009996</v>
      </c>
      <c r="AZ45" s="17">
        <f t="shared" si="12"/>
        <v>31033.912790530001</v>
      </c>
      <c r="BA45" s="91">
        <f>AZ45/AZ54</f>
        <v>0.66921532708963183</v>
      </c>
      <c r="BB45" s="123"/>
      <c r="BC45" s="123"/>
    </row>
    <row r="46" spans="1:55" ht="18" customHeight="1" x14ac:dyDescent="0.25">
      <c r="A46" s="10" t="s">
        <v>35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0.21120759107396384</v>
      </c>
      <c r="J46" s="5">
        <v>14</v>
      </c>
      <c r="K46" s="6">
        <v>3089.0111860000002</v>
      </c>
      <c r="L46" s="6">
        <v>1485.5754509999999</v>
      </c>
      <c r="M46" s="7">
        <f>K46/K54</f>
        <v>0.2851201589275314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6.4333893651350019E-2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0.1295816741134046</v>
      </c>
      <c r="BB46" s="125"/>
      <c r="BC46" s="125"/>
    </row>
    <row r="47" spans="1:55" x14ac:dyDescent="0.25">
      <c r="A47" s="10" t="s">
        <v>43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3.6365818312735124E-2</v>
      </c>
      <c r="J47" s="5">
        <v>2</v>
      </c>
      <c r="K47" s="6">
        <v>60.322600000000001</v>
      </c>
      <c r="L47" s="6">
        <v>29.261299999999999</v>
      </c>
      <c r="M47" s="7">
        <f>K47/K54</f>
        <v>5.5678624204638623E-3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1.4296420811411114E-2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4.9210033647560998E-2</v>
      </c>
      <c r="BB47" s="124"/>
      <c r="BC47" s="124"/>
    </row>
    <row r="48" spans="1:55" ht="29.25" x14ac:dyDescent="0.25">
      <c r="A48" s="10" t="s">
        <v>44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8.861190663103144E-2</v>
      </c>
      <c r="J48" s="5">
        <v>5</v>
      </c>
      <c r="K48" s="6">
        <v>346.5</v>
      </c>
      <c r="L48" s="6">
        <v>111.32680000000001</v>
      </c>
      <c r="M48" s="7">
        <f>K48/K54</f>
        <v>3.1982446524034577E-2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0.11597167209586626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0.1133013486679202</v>
      </c>
    </row>
    <row r="49" spans="1:55" ht="29.25" x14ac:dyDescent="0.25">
      <c r="A49" s="10" t="s">
        <v>55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4.1416379385303806E-2</v>
      </c>
      <c r="J49" s="5">
        <v>2</v>
      </c>
      <c r="K49" s="6">
        <v>260</v>
      </c>
      <c r="L49" s="6">
        <v>137</v>
      </c>
      <c r="M49" s="7">
        <f>K49/K54</f>
        <v>2.3998372572147156E-2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8.2062527689060652E-2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20</v>
      </c>
      <c r="AY49" s="6">
        <f>C49+G49+K49+O49+S49+AA49+AI49+AE49+W49+AQ49+AM49+AU49</f>
        <v>2952.7179999999998</v>
      </c>
      <c r="AZ49" s="6">
        <f>D49+H49+L49+P49+T49+AB49+AJ49+AF49+X49+AR49+AN49+AV49</f>
        <v>1334.4689042</v>
      </c>
      <c r="BA49" s="12">
        <f>AZ49/AZ54</f>
        <v>2.8776488812189315E-2</v>
      </c>
    </row>
    <row r="50" spans="1:55" ht="61.5" customHeight="1" x14ac:dyDescent="0.25">
      <c r="A50" s="10" t="s">
        <v>54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9.9251687534757452E-4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1.1618543617732173E-4</v>
      </c>
    </row>
    <row r="51" spans="1:55" ht="22.5" customHeight="1" x14ac:dyDescent="0.25">
      <c r="A51" s="10" t="s">
        <v>51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7.1482104057055573E-2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4.3128002041292251E-3</v>
      </c>
    </row>
    <row r="52" spans="1:55" ht="22.5" customHeight="1" x14ac:dyDescent="0.25">
      <c r="A52" s="10" t="s">
        <v>56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1.2368392017952767E-2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1.4447880683832904E-3</v>
      </c>
    </row>
    <row r="53" spans="1:55" ht="44.25" customHeight="1" thickBot="1" x14ac:dyDescent="0.3">
      <c r="A53" s="10" t="s">
        <v>57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3.5166845961492568E-2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4.1036293942289578E-3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62</v>
      </c>
      <c r="G54" s="122">
        <f t="shared" si="15"/>
        <v>12594.2443</v>
      </c>
      <c r="H54" s="122">
        <f t="shared" si="15"/>
        <v>5869.0483715399996</v>
      </c>
      <c r="I54" s="79">
        <f t="shared" si="15"/>
        <v>1</v>
      </c>
      <c r="J54" s="120">
        <f t="shared" si="15"/>
        <v>62</v>
      </c>
      <c r="K54" s="122">
        <f t="shared" si="15"/>
        <v>10834.067986</v>
      </c>
      <c r="L54" s="122">
        <f t="shared" si="15"/>
        <v>4954.1860829999996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34</v>
      </c>
      <c r="AE54" s="122">
        <f t="shared" si="18"/>
        <v>5595.8061850100003</v>
      </c>
      <c r="AF54" s="122">
        <f t="shared" si="18"/>
        <v>2502.9465302000003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408</v>
      </c>
      <c r="AY54" s="130">
        <f t="shared" si="20"/>
        <v>107586.63401600999</v>
      </c>
      <c r="AZ54" s="130">
        <f t="shared" si="20"/>
        <v>46373.583410730003</v>
      </c>
      <c r="BA54" s="82">
        <f t="shared" si="20"/>
        <v>1.0000622754336259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50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38</v>
      </c>
      <c r="B59" s="263" t="s">
        <v>66</v>
      </c>
      <c r="C59" s="264"/>
      <c r="D59" s="270"/>
      <c r="E59" s="215"/>
      <c r="F59" s="263" t="s">
        <v>22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29</v>
      </c>
      <c r="O59" s="264"/>
      <c r="P59" s="264"/>
      <c r="Q59" s="265"/>
      <c r="R59" s="262" t="s">
        <v>26</v>
      </c>
      <c r="S59" s="262"/>
      <c r="T59" s="262"/>
      <c r="U59" s="262"/>
      <c r="V59" s="263" t="s">
        <v>37</v>
      </c>
      <c r="W59" s="264"/>
      <c r="X59" s="264"/>
      <c r="Y59" s="265"/>
      <c r="Z59" s="266" t="s">
        <v>25</v>
      </c>
      <c r="AA59" s="259"/>
      <c r="AB59" s="259"/>
      <c r="AC59" s="267"/>
      <c r="AD59" s="268" t="s">
        <v>36</v>
      </c>
      <c r="AE59" s="259"/>
      <c r="AF59" s="259"/>
      <c r="AG59" s="269"/>
      <c r="AH59" s="252" t="s">
        <v>27</v>
      </c>
      <c r="AI59" s="253"/>
      <c r="AJ59" s="253"/>
      <c r="AK59" s="258"/>
      <c r="AL59" s="252" t="s">
        <v>58</v>
      </c>
      <c r="AM59" s="253"/>
      <c r="AN59" s="253"/>
      <c r="AO59" s="258"/>
      <c r="AP59" s="252" t="s">
        <v>47</v>
      </c>
      <c r="AQ59" s="253"/>
      <c r="AR59" s="253"/>
      <c r="AS59" s="254"/>
      <c r="AT59" s="268" t="s">
        <v>60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28</v>
      </c>
      <c r="D60" s="169" t="s">
        <v>34</v>
      </c>
      <c r="E60" s="170" t="s">
        <v>5</v>
      </c>
      <c r="F60" s="171" t="s">
        <v>2</v>
      </c>
      <c r="G60" s="172" t="s">
        <v>28</v>
      </c>
      <c r="H60" s="172" t="s">
        <v>34</v>
      </c>
      <c r="I60" s="173" t="s">
        <v>5</v>
      </c>
      <c r="J60" s="171" t="s">
        <v>2</v>
      </c>
      <c r="K60" s="172" t="s">
        <v>28</v>
      </c>
      <c r="L60" s="172" t="s">
        <v>34</v>
      </c>
      <c r="M60" s="174" t="s">
        <v>5</v>
      </c>
      <c r="N60" s="175" t="s">
        <v>2</v>
      </c>
      <c r="O60" s="172" t="s">
        <v>28</v>
      </c>
      <c r="P60" s="172" t="s">
        <v>34</v>
      </c>
      <c r="Q60" s="174" t="s">
        <v>5</v>
      </c>
      <c r="R60" s="175" t="s">
        <v>2</v>
      </c>
      <c r="S60" s="172" t="s">
        <v>28</v>
      </c>
      <c r="T60" s="174" t="s">
        <v>34</v>
      </c>
      <c r="U60" s="176" t="s">
        <v>5</v>
      </c>
      <c r="V60" s="171" t="s">
        <v>2</v>
      </c>
      <c r="W60" s="172" t="s">
        <v>28</v>
      </c>
      <c r="X60" s="177" t="s">
        <v>34</v>
      </c>
      <c r="Y60" s="174" t="s">
        <v>5</v>
      </c>
      <c r="Z60" s="54" t="s">
        <v>2</v>
      </c>
      <c r="AA60" s="52" t="s">
        <v>28</v>
      </c>
      <c r="AB60" s="52" t="s">
        <v>34</v>
      </c>
      <c r="AC60" s="56" t="s">
        <v>5</v>
      </c>
      <c r="AD60" s="92" t="s">
        <v>2</v>
      </c>
      <c r="AE60" s="93" t="s">
        <v>28</v>
      </c>
      <c r="AF60" s="93" t="s">
        <v>34</v>
      </c>
      <c r="AG60" s="94" t="s">
        <v>5</v>
      </c>
      <c r="AH60" s="152" t="s">
        <v>2</v>
      </c>
      <c r="AI60" s="153" t="s">
        <v>28</v>
      </c>
      <c r="AJ60" s="153" t="s">
        <v>34</v>
      </c>
      <c r="AK60" s="154" t="s">
        <v>5</v>
      </c>
      <c r="AL60" s="152" t="s">
        <v>2</v>
      </c>
      <c r="AM60" s="153" t="s">
        <v>28</v>
      </c>
      <c r="AN60" s="153" t="s">
        <v>34</v>
      </c>
      <c r="AO60" s="154" t="s">
        <v>5</v>
      </c>
      <c r="AP60" s="152" t="s">
        <v>2</v>
      </c>
      <c r="AQ60" s="153" t="s">
        <v>28</v>
      </c>
      <c r="AR60" s="153" t="s">
        <v>34</v>
      </c>
      <c r="AS60" s="225" t="s">
        <v>5</v>
      </c>
      <c r="AT60" s="227" t="s">
        <v>2</v>
      </c>
      <c r="AU60" s="204" t="s">
        <v>28</v>
      </c>
      <c r="AV60" s="205" t="s">
        <v>34</v>
      </c>
      <c r="AW60" s="206" t="s">
        <v>5</v>
      </c>
      <c r="AX60" s="111" t="s">
        <v>2</v>
      </c>
      <c r="AY60" s="95" t="s">
        <v>28</v>
      </c>
      <c r="AZ60" s="95" t="s">
        <v>34</v>
      </c>
      <c r="BA60" s="96" t="s">
        <v>5</v>
      </c>
    </row>
    <row r="61" spans="1:55" s="23" customFormat="1" ht="34.5" customHeight="1" x14ac:dyDescent="0.25">
      <c r="A61" s="18" t="s">
        <v>39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0.2472595510256751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0.19049176557534667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0.17243135734908643</v>
      </c>
      <c r="BB61" s="102"/>
      <c r="BC61" s="102"/>
    </row>
    <row r="62" spans="1:55" s="23" customFormat="1" ht="24" customHeight="1" x14ac:dyDescent="0.25">
      <c r="A62" s="18" t="s">
        <v>40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0.63044105028934427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0.73148672714308549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219</v>
      </c>
      <c r="AY62" s="17">
        <f t="shared" si="22"/>
        <v>54053.690847999998</v>
      </c>
      <c r="AZ62" s="17">
        <f t="shared" si="22"/>
        <v>22775.909335189997</v>
      </c>
      <c r="BA62" s="12">
        <f>AY62/AY65</f>
        <v>0.50242013185351864</v>
      </c>
      <c r="BB62" s="123"/>
      <c r="BC62" s="123"/>
    </row>
    <row r="63" spans="1:55" s="23" customFormat="1" ht="25.5" customHeight="1" x14ac:dyDescent="0.25">
      <c r="A63" s="18" t="s">
        <v>41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5</v>
      </c>
      <c r="K63" s="70">
        <v>935</v>
      </c>
      <c r="L63" s="70">
        <v>432.8</v>
      </c>
      <c r="M63" s="64">
        <f>K63/K65</f>
        <v>8.6301839826759971E-2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3</v>
      </c>
      <c r="AE63" s="6">
        <v>436.59323301000001</v>
      </c>
      <c r="AF63" s="6">
        <v>87.792000000000002</v>
      </c>
      <c r="AG63" s="13">
        <f>AE63/AE65</f>
        <v>7.8021507281567828E-2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54</v>
      </c>
      <c r="AY63" s="17">
        <f>C63+G63+K63+O63+S63+W63+AA63+AE63+AI63+AQ63+AM63</f>
        <v>26005.63383201</v>
      </c>
      <c r="AZ63" s="17">
        <f t="shared" si="23"/>
        <v>11799.15782</v>
      </c>
      <c r="BA63" s="12">
        <f>AY63/AY65</f>
        <v>0.24171807278718369</v>
      </c>
      <c r="BB63" s="102"/>
      <c r="BC63" s="102"/>
    </row>
    <row r="64" spans="1:55" s="23" customFormat="1" ht="36" customHeight="1" thickBot="1" x14ac:dyDescent="0.3">
      <c r="A64" s="18" t="s">
        <v>42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3.5997558858220736E-2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8.3430438010211175E-2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62</v>
      </c>
      <c r="K65" s="60">
        <f t="shared" si="24"/>
        <v>10834.067986</v>
      </c>
      <c r="L65" s="61">
        <f t="shared" si="24"/>
        <v>4954.1860830000005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34</v>
      </c>
      <c r="AE65" s="42">
        <f t="shared" si="26"/>
        <v>5595.8061850100003</v>
      </c>
      <c r="AF65" s="42">
        <f t="shared" si="26"/>
        <v>2502.9465302000003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408</v>
      </c>
      <c r="AY65" s="238">
        <f>SUM(AY61:AY64)</f>
        <v>107586.63401601001</v>
      </c>
      <c r="AZ65" s="239">
        <f>SUM(AZ61:AZ64)</f>
        <v>46373.583410730003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2022-11-04T06:44:53Z</dcterms:modified>
</cp:coreProperties>
</file>